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0"/>
  </bookViews>
  <sheets>
    <sheet name="Расчет цены" sheetId="1" r:id="rId1"/>
  </sheets>
  <definedNames>
    <definedName name="_xlnm.Print_Area" localSheetId="0">'Расчет цены'!$A$1:$N$18</definedName>
  </definedNames>
  <calcPr fullCalcOnLoad="1"/>
</workbook>
</file>

<file path=xl/sharedStrings.xml><?xml version="1.0" encoding="utf-8"?>
<sst xmlns="http://schemas.openxmlformats.org/spreadsheetml/2006/main" count="40" uniqueCount="36">
  <si>
    <t xml:space="preserve"> Используемый метод:  метод сопоставимых рыночных цен (анализ рынка)</t>
  </si>
  <si>
    <t>Обоснование начальной (максимальной) цены контракта, (Н(М)ЦК)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</si>
  <si>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</si>
  <si>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</si>
  <si>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</si>
  <si>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</si>
  <si>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</si>
  <si>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</si>
  <si>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</si>
  <si>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</si>
  <si>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</si>
  <si>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</si>
  <si>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Однородность совокупности значений выявленных цен, используемых в расчете Н(М)ЦК, ЦКЕП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</si>
  <si>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</si>
  <si>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</si>
  <si>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>ч</t>
  </si>
  <si>
    <t>Камаз</t>
  </si>
  <si>
    <t>Автгогрейдер</t>
  </si>
  <si>
    <t>Погрузчик</t>
  </si>
  <si>
    <t>Марка предоставляемого</t>
  </si>
  <si>
    <t>транспорта</t>
  </si>
  <si>
    <t>Количество ед. техники</t>
  </si>
  <si>
    <t>Продолжительность, ч./день</t>
  </si>
  <si>
    <t>Количество дней</t>
  </si>
  <si>
    <t>Стоимость одного часа</t>
  </si>
  <si>
    <t>Сумма (руб.)</t>
  </si>
  <si>
    <t>Автогрейдер</t>
  </si>
  <si>
    <t>В цену включены все расходы, предусмотренные извещением о проведении запроса котировок и проектом контракта.</t>
  </si>
  <si>
    <t>ИТОГО</t>
  </si>
  <si>
    <t>НМЦК 495877,6 рублей</t>
  </si>
  <si>
    <t xml:space="preserve">Приложение№ 2  </t>
  </si>
  <si>
    <t xml:space="preserve">Марка техники </t>
  </si>
  <si>
    <t>Прейскурант цен №1</t>
  </si>
  <si>
    <t>Прейскурант цен №3</t>
  </si>
  <si>
    <t>Прейскурант цен               №2</t>
  </si>
  <si>
    <t>Общий расчет на оказание услуг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</si>
</sst>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164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40" fillId="0" borderId="14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3" fontId="9" fillId="0" borderId="11" xfId="60" applyFont="1" applyBorder="1" applyAlignment="1">
      <alignment horizontal="left" vertical="center" wrapText="1"/>
    </xf>
    <xf numFmtId="43" fontId="9" fillId="0" borderId="10" xfId="6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164" fontId="50" fillId="0" borderId="0" xfId="0" applyNumberFormat="1" applyFont="1" applyFill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952500</xdr:rowOff>
    </xdr:from>
    <xdr:to>
      <xdr:col>10</xdr:col>
      <xdr:colOff>0</xdr:colOff>
      <xdr:row>4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230505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4</xdr:row>
      <xdr:rowOff>923925</xdr:rowOff>
    </xdr:from>
    <xdr:to>
      <xdr:col>8</xdr:col>
      <xdr:colOff>1019175</xdr:colOff>
      <xdr:row>4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22764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4</xdr:row>
      <xdr:rowOff>1600200</xdr:rowOff>
    </xdr:from>
    <xdr:to>
      <xdr:col>10</xdr:col>
      <xdr:colOff>1504950</xdr:colOff>
      <xdr:row>4</xdr:row>
      <xdr:rowOff>1943100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952750"/>
          <a:ext cx="1485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4</xdr:row>
      <xdr:rowOff>1400175</xdr:rowOff>
    </xdr:from>
    <xdr:to>
      <xdr:col>10</xdr:col>
      <xdr:colOff>419100</xdr:colOff>
      <xdr:row>4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0" y="27527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</xdr:row>
      <xdr:rowOff>952500</xdr:rowOff>
    </xdr:from>
    <xdr:to>
      <xdr:col>10</xdr:col>
      <xdr:colOff>0</xdr:colOff>
      <xdr:row>4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230505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4</xdr:row>
      <xdr:rowOff>923925</xdr:rowOff>
    </xdr:from>
    <xdr:to>
      <xdr:col>8</xdr:col>
      <xdr:colOff>1019175</xdr:colOff>
      <xdr:row>4</xdr:row>
      <xdr:rowOff>1362075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22764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4</xdr:row>
      <xdr:rowOff>1600200</xdr:rowOff>
    </xdr:from>
    <xdr:to>
      <xdr:col>10</xdr:col>
      <xdr:colOff>1504950</xdr:colOff>
      <xdr:row>4</xdr:row>
      <xdr:rowOff>1943100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952750"/>
          <a:ext cx="1485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4</xdr:row>
      <xdr:rowOff>1400175</xdr:rowOff>
    </xdr:from>
    <xdr:to>
      <xdr:col>10</xdr:col>
      <xdr:colOff>419100</xdr:colOff>
      <xdr:row>4</xdr:row>
      <xdr:rowOff>1628775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0" y="27527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3.140625" style="2" customWidth="1"/>
    <col min="2" max="2" width="25.7109375" style="2" customWidth="1"/>
    <col min="3" max="3" width="9.421875" style="2" customWidth="1"/>
    <col min="4" max="4" width="6.8515625" style="2" customWidth="1"/>
    <col min="5" max="5" width="17.421875" style="2" customWidth="1"/>
    <col min="6" max="6" width="18.00390625" style="2" customWidth="1"/>
    <col min="7" max="7" width="17.140625" style="2" customWidth="1"/>
    <col min="8" max="8" width="14.28125" style="2" customWidth="1"/>
    <col min="9" max="9" width="15.421875" style="2" customWidth="1"/>
    <col min="10" max="10" width="14.28125" style="2" customWidth="1"/>
    <col min="11" max="11" width="22.7109375" style="2" customWidth="1"/>
    <col min="12" max="12" width="13.00390625" style="2" customWidth="1"/>
    <col min="13" max="14" width="10.28125" style="2" bestFit="1" customWidth="1"/>
    <col min="15" max="16384" width="9.140625" style="2" customWidth="1"/>
  </cols>
  <sheetData>
    <row r="1" spans="11:14" ht="24.75" customHeight="1">
      <c r="K1" s="50" t="s">
        <v>30</v>
      </c>
      <c r="L1" s="51"/>
      <c r="M1" s="51"/>
      <c r="N1" s="51"/>
    </row>
    <row r="2" spans="1:14" ht="16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6.25" customHeight="1">
      <c r="A3" s="10"/>
      <c r="B3" s="10"/>
      <c r="C3" s="10"/>
      <c r="D3" s="46" t="s">
        <v>0</v>
      </c>
      <c r="E3" s="46"/>
      <c r="F3" s="46"/>
      <c r="G3" s="46"/>
      <c r="H3" s="46"/>
      <c r="I3" s="46"/>
      <c r="J3" s="46"/>
      <c r="K3" s="10"/>
      <c r="L3" s="10"/>
      <c r="M3" s="10"/>
      <c r="N3" s="10"/>
    </row>
    <row r="4" spans="1:14" ht="39" customHeight="1">
      <c r="A4" s="47" t="s">
        <v>3</v>
      </c>
      <c r="B4" s="47" t="s">
        <v>31</v>
      </c>
      <c r="C4" s="47" t="s">
        <v>4</v>
      </c>
      <c r="D4" s="47" t="s">
        <v>5</v>
      </c>
      <c r="E4" s="52" t="s">
        <v>6</v>
      </c>
      <c r="F4" s="52"/>
      <c r="G4" s="52"/>
      <c r="H4" s="53" t="s">
        <v>12</v>
      </c>
      <c r="I4" s="53"/>
      <c r="J4" s="53"/>
      <c r="K4" s="45" t="s">
        <v>14</v>
      </c>
      <c r="L4" s="45"/>
      <c r="M4" s="45"/>
      <c r="N4" s="45"/>
    </row>
    <row r="5" spans="1:14" ht="153" customHeight="1">
      <c r="A5" s="47"/>
      <c r="B5" s="47"/>
      <c r="C5" s="47"/>
      <c r="D5" s="47"/>
      <c r="E5" s="3" t="s">
        <v>32</v>
      </c>
      <c r="F5" s="3" t="s">
        <v>34</v>
      </c>
      <c r="G5" s="3" t="s">
        <v>33</v>
      </c>
      <c r="H5" s="3" t="s">
        <v>9</v>
      </c>
      <c r="I5" s="3" t="s">
        <v>7</v>
      </c>
      <c r="J5" s="4" t="s">
        <v>8</v>
      </c>
      <c r="K5" s="11" t="s">
        <v>2</v>
      </c>
      <c r="L5" s="3" t="s">
        <v>10</v>
      </c>
      <c r="M5" s="3" t="s">
        <v>11</v>
      </c>
      <c r="N5" s="3" t="s">
        <v>13</v>
      </c>
    </row>
    <row r="6" spans="1:14" s="1" customFormat="1" ht="39.75" customHeight="1">
      <c r="A6" s="16">
        <v>1</v>
      </c>
      <c r="B6" s="17" t="s">
        <v>16</v>
      </c>
      <c r="C6" s="14" t="s">
        <v>15</v>
      </c>
      <c r="D6" s="14">
        <v>1</v>
      </c>
      <c r="E6" s="37">
        <v>1250</v>
      </c>
      <c r="F6" s="37">
        <v>1207.64</v>
      </c>
      <c r="G6" s="37">
        <v>1269</v>
      </c>
      <c r="H6" s="37">
        <f>AVERAGE(E6:G6)</f>
        <v>1242.2133333333334</v>
      </c>
      <c r="I6" s="15">
        <f>SQRT(((SUM((POWER(G6-H6,2)),(POWER(F6-H6,2)),(POWER(E6-H6,2))/(COLUMNS(E6:G6)-1)))))</f>
        <v>44.08125426729338</v>
      </c>
      <c r="J6" s="15">
        <f>I6/H6*100</f>
        <v>3.5486057897162095</v>
      </c>
      <c r="K6" s="13">
        <f>((D6/4)*(SUM(E6:H6)))</f>
        <v>1242.2133333333334</v>
      </c>
      <c r="L6" s="12">
        <f>K6/D6</f>
        <v>1242.2133333333334</v>
      </c>
      <c r="M6" s="13">
        <f>ROUNDDOWN(L6,2)</f>
        <v>1242.21</v>
      </c>
      <c r="N6" s="13">
        <f>M6*D6</f>
        <v>1242.21</v>
      </c>
    </row>
    <row r="7" spans="1:14" s="1" customFormat="1" ht="43.5" customHeight="1">
      <c r="A7" s="16">
        <v>2</v>
      </c>
      <c r="B7" s="17" t="s">
        <v>17</v>
      </c>
      <c r="C7" s="14" t="s">
        <v>15</v>
      </c>
      <c r="D7" s="14">
        <v>1</v>
      </c>
      <c r="E7" s="37">
        <v>1497</v>
      </c>
      <c r="F7" s="37">
        <v>1497.13</v>
      </c>
      <c r="G7" s="37">
        <v>1809</v>
      </c>
      <c r="H7" s="37">
        <f>AVERAGE(E7:G7)</f>
        <v>1601.0433333333333</v>
      </c>
      <c r="I7" s="15">
        <f>SQRT(((SUM((POWER(G7-H7,2)),(POWER(F7-H7,2)),(POWER(E7-H7,2))/(COLUMNS(E7:G7)-1)))))</f>
        <v>243.83696122842227</v>
      </c>
      <c r="J7" s="15">
        <f>I7/H7*100</f>
        <v>15.229878926559698</v>
      </c>
      <c r="K7" s="13">
        <f>((D7/4)*(SUM(E7:H7)))</f>
        <v>1601.0433333333333</v>
      </c>
      <c r="L7" s="12">
        <f>K7/D7</f>
        <v>1601.0433333333333</v>
      </c>
      <c r="M7" s="13">
        <f>ROUNDDOWN(L7,2)</f>
        <v>1601.04</v>
      </c>
      <c r="N7" s="13">
        <f>M7*D7</f>
        <v>1601.04</v>
      </c>
    </row>
    <row r="8" spans="1:14" s="1" customFormat="1" ht="41.25" customHeight="1">
      <c r="A8" s="18">
        <v>3</v>
      </c>
      <c r="B8" s="19" t="s">
        <v>18</v>
      </c>
      <c r="C8" s="20" t="s">
        <v>15</v>
      </c>
      <c r="D8" s="20">
        <v>1</v>
      </c>
      <c r="E8" s="38">
        <v>1555</v>
      </c>
      <c r="F8" s="38">
        <v>1655.97</v>
      </c>
      <c r="G8" s="38">
        <v>1803</v>
      </c>
      <c r="H8" s="38">
        <f>AVERAGE(E8:G8)</f>
        <v>1671.3233333333335</v>
      </c>
      <c r="I8" s="21">
        <f>SQRT(((SUM((POWER(G8-H8,2)),(POWER(F8-H8,2)),(POWER(E8-H8,2))/(COLUMNS(E8:G8)-1)))))</f>
        <v>156.01291077272342</v>
      </c>
      <c r="J8" s="21">
        <f>I8/H8*100</f>
        <v>9.33469351268895</v>
      </c>
      <c r="K8" s="22">
        <f>((D8/4)*(SUM(E8:H8)))</f>
        <v>1671.3233333333335</v>
      </c>
      <c r="L8" s="23">
        <f>K8/D8</f>
        <v>1671.3233333333335</v>
      </c>
      <c r="M8" s="22">
        <f>ROUNDDOWN(L8,2)</f>
        <v>1671.32</v>
      </c>
      <c r="N8" s="22">
        <f>M8*D8</f>
        <v>1671.32</v>
      </c>
    </row>
    <row r="9" spans="1:7" s="5" customFormat="1" ht="15.75">
      <c r="A9" s="44"/>
      <c r="B9" s="44"/>
      <c r="C9" s="44"/>
      <c r="D9" s="6"/>
      <c r="E9" s="7"/>
      <c r="F9" s="8"/>
      <c r="G9" s="9"/>
    </row>
    <row r="10" spans="1:7" s="5" customFormat="1" ht="16.5" thickBot="1">
      <c r="A10" s="44"/>
      <c r="B10" s="44"/>
      <c r="C10" s="44"/>
      <c r="D10" s="39"/>
      <c r="E10" s="40" t="s">
        <v>35</v>
      </c>
      <c r="F10" s="41"/>
      <c r="G10" s="9"/>
    </row>
    <row r="11" spans="2:7" ht="74.25" customHeight="1">
      <c r="B11" s="24" t="s">
        <v>19</v>
      </c>
      <c r="C11" s="48" t="s">
        <v>21</v>
      </c>
      <c r="D11" s="42" t="s">
        <v>22</v>
      </c>
      <c r="E11" s="42" t="s">
        <v>23</v>
      </c>
      <c r="F11" s="42" t="s">
        <v>24</v>
      </c>
      <c r="G11" s="42" t="s">
        <v>25</v>
      </c>
    </row>
    <row r="12" spans="2:7" ht="13.5" customHeight="1" thickBot="1">
      <c r="B12" s="25" t="s">
        <v>20</v>
      </c>
      <c r="C12" s="49"/>
      <c r="D12" s="43"/>
      <c r="E12" s="43"/>
      <c r="F12" s="43"/>
      <c r="G12" s="43"/>
    </row>
    <row r="13" spans="2:7" ht="15.75" thickBot="1">
      <c r="B13" s="26" t="s">
        <v>16</v>
      </c>
      <c r="C13" s="27">
        <v>3</v>
      </c>
      <c r="D13" s="27">
        <v>8</v>
      </c>
      <c r="E13" s="27">
        <v>10</v>
      </c>
      <c r="F13" s="32">
        <v>1242.21</v>
      </c>
      <c r="G13" s="27">
        <v>298130.4</v>
      </c>
    </row>
    <row r="14" spans="2:7" ht="15.75" thickBot="1">
      <c r="B14" s="28" t="s">
        <v>26</v>
      </c>
      <c r="C14" s="29">
        <v>1</v>
      </c>
      <c r="D14" s="29">
        <v>8</v>
      </c>
      <c r="E14" s="29">
        <v>5</v>
      </c>
      <c r="F14" s="33">
        <v>1601.04</v>
      </c>
      <c r="G14" s="29">
        <f>D14*E14*F14</f>
        <v>64041.6</v>
      </c>
    </row>
    <row r="15" spans="2:7" ht="15.75" thickBot="1">
      <c r="B15" s="26" t="s">
        <v>18</v>
      </c>
      <c r="C15" s="27">
        <v>1</v>
      </c>
      <c r="D15" s="27">
        <v>8</v>
      </c>
      <c r="E15" s="27">
        <v>10</v>
      </c>
      <c r="F15" s="32">
        <v>1671.32</v>
      </c>
      <c r="G15" s="27">
        <v>133705.6</v>
      </c>
    </row>
    <row r="16" spans="2:7" ht="18.75">
      <c r="B16" s="31" t="s">
        <v>28</v>
      </c>
      <c r="G16" s="34">
        <f>SUM(G13:G15)</f>
        <v>495877.6</v>
      </c>
    </row>
    <row r="17" spans="2:7" ht="18.75">
      <c r="B17" s="35" t="s">
        <v>29</v>
      </c>
      <c r="C17" s="36"/>
      <c r="G17" s="30"/>
    </row>
    <row r="18" ht="35.25" customHeight="1">
      <c r="B18" s="31" t="s">
        <v>27</v>
      </c>
    </row>
  </sheetData>
  <sheetProtection/>
  <mergeCells count="17">
    <mergeCell ref="K1:N1"/>
    <mergeCell ref="A2:N2"/>
    <mergeCell ref="A4:A5"/>
    <mergeCell ref="B4:B5"/>
    <mergeCell ref="C4:C5"/>
    <mergeCell ref="E4:G4"/>
    <mergeCell ref="H4:J4"/>
    <mergeCell ref="F11:F12"/>
    <mergeCell ref="G11:G12"/>
    <mergeCell ref="A10:C10"/>
    <mergeCell ref="K4:N4"/>
    <mergeCell ref="D3:J3"/>
    <mergeCell ref="D4:D5"/>
    <mergeCell ref="A9:C9"/>
    <mergeCell ref="C11:C12"/>
    <mergeCell ref="D11:D12"/>
    <mergeCell ref="E11:E12"/>
  </mergeCells>
  <printOptions/>
  <pageMargins left="0.7086614173228347" right="0.7086614173228347" top="0.1968503937007874" bottom="0.31496062992125984" header="0.1968503937007874" footer="0.31496062992125984"/>
  <pageSetup horizontalDpi="600" verticalDpi="600" orientation="landscape" paperSize="9" scale="64" r:id="rId2"/>
  <ignoredErrors>
    <ignoredError sqref="H6:I6 H7:H8 I7:I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777</cp:lastModifiedBy>
  <cp:lastPrinted>2015-05-29T06:10:24Z</cp:lastPrinted>
  <dcterms:created xsi:type="dcterms:W3CDTF">2014-01-15T18:15:09Z</dcterms:created>
  <dcterms:modified xsi:type="dcterms:W3CDTF">2015-05-29T06:14:19Z</dcterms:modified>
  <cp:category/>
  <cp:version/>
  <cp:contentType/>
  <cp:contentStatus/>
</cp:coreProperties>
</file>